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CÔNG KHAI THU CHI 2026\"/>
    </mc:Choice>
  </mc:AlternateContent>
  <xr:revisionPtr revIDLastSave="0" documentId="13_ncr:1_{4EA900AE-F47A-4ABE-B69F-E7ED9667524B}" xr6:coauthVersionLast="47" xr6:coauthVersionMax="47" xr10:uidLastSave="{00000000-0000-0000-0000-000000000000}"/>
  <bookViews>
    <workbookView xWindow="-120" yWindow="-120" windowWidth="20730" windowHeight="11160" xr2:uid="{4F9FF4D3-8EDA-44B1-A35D-E520332CE36A}"/>
  </bookViews>
  <sheets>
    <sheet name="Sheet1" sheetId="1" r:id="rId1"/>
  </sheets>
  <definedNames>
    <definedName name="_xlnm.Print_Titles" localSheetId="0">Sheet1!$12:$12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" l="1"/>
  <c r="C31" i="1"/>
  <c r="C30" i="1"/>
  <c r="E30" i="1" s="1"/>
  <c r="D24" i="1"/>
  <c r="C24" i="1"/>
  <c r="C14" i="1"/>
  <c r="E31" i="1"/>
  <c r="D33" i="1"/>
  <c r="E33" i="1" s="1"/>
  <c r="E32" i="1" l="1"/>
  <c r="D29" i="1"/>
  <c r="D23" i="1" s="1"/>
  <c r="C29" i="1"/>
  <c r="C23" i="1" s="1"/>
  <c r="C20" i="1" l="1"/>
  <c r="C18" i="1" l="1"/>
  <c r="E25" i="1"/>
  <c r="E26" i="1"/>
  <c r="E27" i="1"/>
  <c r="F19" i="1" l="1"/>
  <c r="C13" i="1"/>
  <c r="C34" i="1" s="1"/>
  <c r="D18" i="1" l="1"/>
  <c r="D16" i="1"/>
  <c r="D15" i="1"/>
  <c r="D14" i="1" l="1"/>
  <c r="D13" i="1" s="1"/>
  <c r="D34" i="1" s="1"/>
  <c r="F34" i="1" l="1"/>
</calcChain>
</file>

<file path=xl/sharedStrings.xml><?xml version="1.0" encoding="utf-8"?>
<sst xmlns="http://schemas.openxmlformats.org/spreadsheetml/2006/main" count="38" uniqueCount="38">
  <si>
    <t>Chương: 423 - Mã QHND: 1083584</t>
  </si>
  <si>
    <t>CÔNG KHAI THỰC HIỆN DỰ TOÁN THU- CHI NGÂN SÁCH</t>
  </si>
  <si>
    <t>NĂM 2025</t>
  </si>
  <si>
    <t>Đơn vị tính: đồng</t>
  </si>
  <si>
    <t>STT</t>
  </si>
  <si>
    <t>Nội dung</t>
  </si>
  <si>
    <t>Thực hiện năm 20525</t>
  </si>
  <si>
    <t>Thực hiện dự toán năm ( Tỷ lệ %)</t>
  </si>
  <si>
    <t>A</t>
  </si>
  <si>
    <t>TỔNG SỐ THU NĂM 2025</t>
  </si>
  <si>
    <t>Thu ngân sách</t>
  </si>
  <si>
    <t>Thu ngân sách thường xuyên</t>
  </si>
  <si>
    <t>Thu ngân sách  không thường xuyên</t>
  </si>
  <si>
    <t>Dự toán năm 2025</t>
  </si>
  <si>
    <t>Thu người bệnh có BHYT</t>
  </si>
  <si>
    <t>Thu người bệnh không có BHYT</t>
  </si>
  <si>
    <t>Thu Dịch vụ y tế ngoài giờ</t>
  </si>
  <si>
    <t>Thu khác</t>
  </si>
  <si>
    <t>B</t>
  </si>
  <si>
    <t>Chi ngân sách thường xuyên</t>
  </si>
  <si>
    <t>Chi ngân sách  không thường xuyên</t>
  </si>
  <si>
    <t>Chi cho hoạt động khác</t>
  </si>
  <si>
    <t>Thu dịch vụ khám chữa bệnh, thu khác</t>
  </si>
  <si>
    <t>Chi hoạt động dịch vụ y tế, thu khác</t>
  </si>
  <si>
    <t>Chi phí trực tiếp</t>
  </si>
  <si>
    <t>Chi phí quản lý hành chính</t>
  </si>
  <si>
    <t>Chi khác</t>
  </si>
  <si>
    <t>Chi thanh toán cá nhân</t>
  </si>
  <si>
    <t>Các khoản phải nộp Nhà nước</t>
  </si>
  <si>
    <t>C</t>
  </si>
  <si>
    <t>Huỷ ngân sách</t>
  </si>
  <si>
    <t xml:space="preserve">       Căn cứ Nghị định số 73/2026/NĐ-CP ngày 10 tháng 3 năm 2026 của Chính phủ về việc quy định chi tiết và hướng dẫn thi hành một số điều của Luật Ngân sách nhà nước;</t>
  </si>
  <si>
    <t xml:space="preserve">      Bệnh viện YHCT Bảo Lộc  công khai công khai tình hình thực hiện dự toán thu-chi ngân sách năm 2025 như sau:</t>
  </si>
  <si>
    <t>Đơn vị: Bệnh viện YHCT Bảo Lộc</t>
  </si>
  <si>
    <t>(Kèm theo Quyết định số:        /QĐ-YHCT ngày             2026 )</t>
  </si>
  <si>
    <t xml:space="preserve">        Căn cứ Thông tư số 26/2026/TT-BTC ngày 25 tháng 3 năm 2026 của Bộ trưởng Bộ Tài chính Quy định chi tiết và hướng dẫn thi hành một số điều của Nghị định số 73/2026/NĐ-CP ngày 10 tháng 3 năm 2026 của Chính phủ quy định chi tiết và hướng dẫn thi hành một số điều của Luật Ngân sách nhà nước;</t>
  </si>
  <si>
    <t>CHI  TRONG NĂM 2025</t>
  </si>
  <si>
    <t>CHÊNH LỆCH THU CHI TRONG NĂM2025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</si>
</sst>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15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6" fillId="0" borderId="4" xfId="0" applyFont="1" applyBorder="1"/>
    <xf numFmtId="0" fontId="5" fillId="0" borderId="4" xfId="0" applyFont="1" applyBorder="1"/>
    <xf numFmtId="0" fontId="5" fillId="0" borderId="7" xfId="0" applyFont="1" applyBorder="1"/>
    <xf numFmtId="164" fontId="5" fillId="0" borderId="0" xfId="1" applyNumberFormat="1" applyFont="1"/>
    <xf numFmtId="164" fontId="5" fillId="0" borderId="0" xfId="0" applyNumberFormat="1" applyFont="1"/>
    <xf numFmtId="164" fontId="6" fillId="0" borderId="0" xfId="0" applyNumberFormat="1" applyFont="1"/>
    <xf numFmtId="164" fontId="4" fillId="0" borderId="0" xfId="1" applyNumberFormat="1" applyFont="1"/>
    <xf numFmtId="164" fontId="4" fillId="0" borderId="2" xfId="1" applyNumberFormat="1" applyFont="1" applyBorder="1" applyAlignment="1">
      <alignment vertical="center" wrapText="1"/>
    </xf>
    <xf numFmtId="164" fontId="4" fillId="0" borderId="5" xfId="1" applyNumberFormat="1" applyFont="1" applyBorder="1" applyAlignment="1">
      <alignment vertical="center" wrapText="1"/>
    </xf>
    <xf numFmtId="164" fontId="7" fillId="0" borderId="5" xfId="1" applyNumberFormat="1" applyFont="1" applyBorder="1" applyAlignment="1">
      <alignment vertical="center" wrapText="1"/>
    </xf>
    <xf numFmtId="164" fontId="7" fillId="0" borderId="5" xfId="1" applyNumberFormat="1" applyFont="1" applyBorder="1"/>
    <xf numFmtId="164" fontId="4" fillId="0" borderId="5" xfId="1" applyNumberFormat="1" applyFont="1" applyBorder="1"/>
    <xf numFmtId="164" fontId="4" fillId="0" borderId="8" xfId="1" applyNumberFormat="1" applyFont="1" applyBorder="1"/>
    <xf numFmtId="164" fontId="6" fillId="0" borderId="0" xfId="1" applyNumberFormat="1" applyFont="1"/>
    <xf numFmtId="0" fontId="9" fillId="0" borderId="0" xfId="0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1" fillId="0" borderId="5" xfId="0" applyFont="1" applyBorder="1"/>
    <xf numFmtId="0" fontId="8" fillId="0" borderId="5" xfId="0" applyFont="1" applyBorder="1"/>
    <xf numFmtId="0" fontId="8" fillId="0" borderId="8" xfId="0" applyFont="1" applyBorder="1"/>
    <xf numFmtId="0" fontId="11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9" fontId="8" fillId="0" borderId="6" xfId="0" applyNumberFormat="1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1" fillId="0" borderId="6" xfId="0" applyFont="1" applyBorder="1"/>
    <xf numFmtId="0" fontId="8" fillId="0" borderId="6" xfId="0" applyFont="1" applyBorder="1"/>
    <xf numFmtId="9" fontId="8" fillId="0" borderId="6" xfId="2" applyFont="1" applyBorder="1"/>
    <xf numFmtId="0" fontId="8" fillId="0" borderId="9" xfId="0" applyFont="1" applyBorder="1"/>
    <xf numFmtId="0" fontId="11" fillId="0" borderId="5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120B6-A325-410D-86ED-29E9CABA3353}">
  <dimension ref="A1:T37"/>
  <sheetViews>
    <sheetView tabSelected="1" topLeftCell="A22" workbookViewId="0">
      <selection activeCell="F34" sqref="F34"/>
    </sheetView>
  </sheetViews>
  <sheetFormatPr defaultRowHeight="15.75" x14ac:dyDescent="0.25"/>
  <cols>
    <col min="1" max="1" width="5.85546875" style="6" customWidth="1"/>
    <col min="2" max="2" width="31.42578125" style="23" customWidth="1"/>
    <col min="3" max="3" width="18.140625" style="14" customWidth="1"/>
    <col min="4" max="4" width="17.42578125" style="14" customWidth="1"/>
    <col min="5" max="5" width="14.140625" style="23" customWidth="1"/>
    <col min="6" max="6" width="17.28515625" style="6" customWidth="1"/>
    <col min="7" max="16384" width="9.140625" style="6"/>
  </cols>
  <sheetData>
    <row r="1" spans="1:20" ht="18.75" x14ac:dyDescent="0.25">
      <c r="A1" s="1" t="s">
        <v>33</v>
      </c>
    </row>
    <row r="2" spans="1:20" x14ac:dyDescent="0.25">
      <c r="A2" s="24" t="s">
        <v>0</v>
      </c>
    </row>
    <row r="3" spans="1:20" ht="18.75" x14ac:dyDescent="0.25">
      <c r="A3" s="1"/>
    </row>
    <row r="4" spans="1:20" ht="18.75" x14ac:dyDescent="0.25">
      <c r="A4" s="42" t="s">
        <v>1</v>
      </c>
      <c r="B4" s="42"/>
      <c r="C4" s="42"/>
      <c r="D4" s="42"/>
      <c r="E4" s="42"/>
    </row>
    <row r="5" spans="1:20" ht="18.75" x14ac:dyDescent="0.25">
      <c r="A5" s="42" t="s">
        <v>2</v>
      </c>
      <c r="B5" s="42"/>
      <c r="C5" s="42"/>
      <c r="D5" s="42"/>
      <c r="E5" s="42"/>
    </row>
    <row r="6" spans="1:20" x14ac:dyDescent="0.25">
      <c r="A6" s="43" t="s">
        <v>34</v>
      </c>
      <c r="B6" s="43"/>
      <c r="C6" s="43"/>
      <c r="D6" s="43"/>
      <c r="E6" s="43"/>
    </row>
    <row r="7" spans="1:20" s="23" customFormat="1" ht="50.1" customHeight="1" x14ac:dyDescent="0.25">
      <c r="A7" s="44" t="s">
        <v>31</v>
      </c>
      <c r="B7" s="44"/>
      <c r="C7" s="44"/>
      <c r="D7" s="44"/>
      <c r="E7" s="44"/>
      <c r="F7" s="22"/>
      <c r="G7" s="22"/>
      <c r="H7" s="22"/>
      <c r="I7" s="22"/>
      <c r="J7" s="22"/>
      <c r="K7" s="22"/>
      <c r="L7" s="22"/>
      <c r="M7" s="22"/>
      <c r="N7" s="22"/>
    </row>
    <row r="8" spans="1:20" s="23" customFormat="1" ht="65.099999999999994" customHeight="1" x14ac:dyDescent="0.25">
      <c r="A8" s="41" t="s">
        <v>35</v>
      </c>
      <c r="B8" s="41"/>
      <c r="C8" s="41"/>
      <c r="D8" s="41"/>
      <c r="E8" s="41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35.1" customHeight="1" x14ac:dyDescent="0.25">
      <c r="A9" s="41" t="s">
        <v>32</v>
      </c>
      <c r="B9" s="41"/>
      <c r="C9" s="41"/>
      <c r="D9" s="41"/>
      <c r="E9" s="41"/>
    </row>
    <row r="11" spans="1:20" ht="18.75" x14ac:dyDescent="0.25">
      <c r="A11" s="2"/>
      <c r="D11" s="24" t="s">
        <v>3</v>
      </c>
    </row>
    <row r="12" spans="1:20" ht="47.25" x14ac:dyDescent="0.25">
      <c r="A12" s="3" t="s">
        <v>4</v>
      </c>
      <c r="B12" s="25" t="s">
        <v>5</v>
      </c>
      <c r="C12" s="15" t="s">
        <v>13</v>
      </c>
      <c r="D12" s="15" t="s">
        <v>6</v>
      </c>
      <c r="E12" s="32" t="s">
        <v>7</v>
      </c>
    </row>
    <row r="13" spans="1:20" s="7" customFormat="1" ht="20.100000000000001" customHeight="1" x14ac:dyDescent="0.2">
      <c r="A13" s="5" t="s">
        <v>8</v>
      </c>
      <c r="B13" s="26" t="s">
        <v>9</v>
      </c>
      <c r="C13" s="17">
        <f>C14+C18</f>
        <v>25602514476</v>
      </c>
      <c r="D13" s="17">
        <f>D14+D18</f>
        <v>24125087087</v>
      </c>
      <c r="E13" s="33"/>
    </row>
    <row r="14" spans="1:20" s="7" customFormat="1" ht="20.100000000000001" customHeight="1" x14ac:dyDescent="0.2">
      <c r="A14" s="5">
        <v>1</v>
      </c>
      <c r="B14" s="26" t="s">
        <v>10</v>
      </c>
      <c r="C14" s="17">
        <f>C15+C16</f>
        <v>5402514476</v>
      </c>
      <c r="D14" s="17">
        <f>D15+D16</f>
        <v>5402514476</v>
      </c>
      <c r="E14" s="33"/>
    </row>
    <row r="15" spans="1:20" ht="18.75" x14ac:dyDescent="0.25">
      <c r="A15" s="4">
        <v>1.1000000000000001</v>
      </c>
      <c r="B15" s="27" t="s">
        <v>11</v>
      </c>
      <c r="C15" s="16">
        <v>3925514476</v>
      </c>
      <c r="D15" s="16">
        <f>C15</f>
        <v>3925514476</v>
      </c>
      <c r="E15" s="34">
        <v>1</v>
      </c>
    </row>
    <row r="16" spans="1:20" ht="31.5" x14ac:dyDescent="0.25">
      <c r="A16" s="4">
        <v>1.2</v>
      </c>
      <c r="B16" s="27" t="s">
        <v>12</v>
      </c>
      <c r="C16" s="16">
        <v>1477000000</v>
      </c>
      <c r="D16" s="16">
        <f>C16</f>
        <v>1477000000</v>
      </c>
      <c r="E16" s="34">
        <v>1</v>
      </c>
    </row>
    <row r="17" spans="1:6" ht="20.100000000000001" customHeight="1" x14ac:dyDescent="0.25">
      <c r="A17" s="4"/>
      <c r="B17" s="27"/>
      <c r="C17" s="16"/>
      <c r="D17" s="16"/>
      <c r="E17" s="35"/>
    </row>
    <row r="18" spans="1:6" s="7" customFormat="1" ht="31.5" x14ac:dyDescent="0.25">
      <c r="A18" s="8">
        <v>2</v>
      </c>
      <c r="B18" s="40" t="s">
        <v>22</v>
      </c>
      <c r="C18" s="18">
        <f>SUM(C19:C22)</f>
        <v>20200000000</v>
      </c>
      <c r="D18" s="18">
        <f>SUM(D19:D22)</f>
        <v>18722572611</v>
      </c>
      <c r="E18" s="36"/>
    </row>
    <row r="19" spans="1:6" ht="20.100000000000001" customHeight="1" x14ac:dyDescent="0.25">
      <c r="A19" s="9">
        <v>2.1</v>
      </c>
      <c r="B19" s="29" t="s">
        <v>14</v>
      </c>
      <c r="C19" s="19">
        <v>13688242441</v>
      </c>
      <c r="D19" s="19">
        <v>14289813863</v>
      </c>
      <c r="E19" s="37"/>
      <c r="F19" s="12">
        <f>20200000000-C18</f>
        <v>0</v>
      </c>
    </row>
    <row r="20" spans="1:6" ht="20.100000000000001" customHeight="1" x14ac:dyDescent="0.25">
      <c r="A20" s="9">
        <v>2.2000000000000002</v>
      </c>
      <c r="B20" s="29" t="s">
        <v>15</v>
      </c>
      <c r="C20" s="19">
        <f>D20</f>
        <v>471757559</v>
      </c>
      <c r="D20" s="19">
        <v>471757559</v>
      </c>
      <c r="E20" s="37"/>
      <c r="F20" s="12"/>
    </row>
    <row r="21" spans="1:6" ht="20.100000000000001" customHeight="1" x14ac:dyDescent="0.25">
      <c r="A21" s="9">
        <v>2.2999999999999998</v>
      </c>
      <c r="B21" s="29" t="s">
        <v>16</v>
      </c>
      <c r="C21" s="19">
        <v>800000000</v>
      </c>
      <c r="D21" s="19">
        <v>1068613000</v>
      </c>
      <c r="E21" s="37"/>
      <c r="F21" s="12"/>
    </row>
    <row r="22" spans="1:6" ht="20.100000000000001" customHeight="1" x14ac:dyDescent="0.25">
      <c r="A22" s="9">
        <v>2.4</v>
      </c>
      <c r="B22" s="29" t="s">
        <v>17</v>
      </c>
      <c r="C22" s="19">
        <v>5240000000</v>
      </c>
      <c r="D22" s="19">
        <v>2892388189</v>
      </c>
      <c r="E22" s="37"/>
      <c r="F22" s="12"/>
    </row>
    <row r="23" spans="1:6" s="7" customFormat="1" x14ac:dyDescent="0.25">
      <c r="A23" s="8" t="s">
        <v>18</v>
      </c>
      <c r="B23" s="28" t="s">
        <v>36</v>
      </c>
      <c r="C23" s="18">
        <f>C24+C29</f>
        <v>21745240757</v>
      </c>
      <c r="D23" s="18">
        <f>D24+D29</f>
        <v>21745240757</v>
      </c>
      <c r="E23" s="36"/>
    </row>
    <row r="24" spans="1:6" s="7" customFormat="1" ht="18.75" x14ac:dyDescent="0.25">
      <c r="A24" s="5">
        <v>1</v>
      </c>
      <c r="B24" s="26" t="s">
        <v>19</v>
      </c>
      <c r="C24" s="18">
        <f>C25+C26+C27</f>
        <v>5402514476</v>
      </c>
      <c r="D24" s="18">
        <f>D25+D26+D27+D28</f>
        <v>5402514476</v>
      </c>
      <c r="E24" s="36"/>
    </row>
    <row r="25" spans="1:6" ht="18.75" x14ac:dyDescent="0.25">
      <c r="A25" s="4">
        <v>1.1000000000000001</v>
      </c>
      <c r="B25" s="27" t="s">
        <v>27</v>
      </c>
      <c r="C25" s="19">
        <v>1887000000</v>
      </c>
      <c r="D25" s="19">
        <v>1917909476</v>
      </c>
      <c r="E25" s="38">
        <f t="shared" ref="E25:E26" si="0">D25/C25*100%</f>
        <v>1.0163802204557499</v>
      </c>
      <c r="F25" s="11"/>
    </row>
    <row r="26" spans="1:6" ht="18.75" x14ac:dyDescent="0.25">
      <c r="A26" s="4">
        <v>1.2</v>
      </c>
      <c r="B26" s="27" t="s">
        <v>21</v>
      </c>
      <c r="C26" s="19">
        <v>2038514476</v>
      </c>
      <c r="D26" s="19">
        <v>2007605000</v>
      </c>
      <c r="E26" s="38">
        <f t="shared" si="0"/>
        <v>0.9848372545969597</v>
      </c>
      <c r="F26" s="12"/>
    </row>
    <row r="27" spans="1:6" ht="31.5" x14ac:dyDescent="0.25">
      <c r="A27" s="4">
        <v>2</v>
      </c>
      <c r="B27" s="27" t="s">
        <v>20</v>
      </c>
      <c r="C27" s="19">
        <v>1477000000</v>
      </c>
      <c r="D27" s="19">
        <v>1274500000</v>
      </c>
      <c r="E27" s="38">
        <f>D27/C27*100%</f>
        <v>0.86289776574136767</v>
      </c>
      <c r="F27" s="12"/>
    </row>
    <row r="28" spans="1:6" ht="18.75" x14ac:dyDescent="0.25">
      <c r="A28" s="4">
        <v>3</v>
      </c>
      <c r="B28" s="27" t="s">
        <v>30</v>
      </c>
      <c r="C28" s="19"/>
      <c r="D28" s="19">
        <v>202500000</v>
      </c>
      <c r="E28" s="38"/>
      <c r="F28" s="12"/>
    </row>
    <row r="29" spans="1:6" s="7" customFormat="1" ht="15" customHeight="1" x14ac:dyDescent="0.25">
      <c r="A29" s="5">
        <v>2</v>
      </c>
      <c r="B29" s="26" t="s">
        <v>23</v>
      </c>
      <c r="C29" s="18">
        <f>SUM(C30:C32)</f>
        <v>16342726281</v>
      </c>
      <c r="D29" s="18">
        <f>SUM(D30:D32)</f>
        <v>16342726281</v>
      </c>
      <c r="E29" s="36"/>
      <c r="F29" s="13"/>
    </row>
    <row r="30" spans="1:6" ht="20.100000000000001" customHeight="1" x14ac:dyDescent="0.25">
      <c r="A30" s="9">
        <v>2.1</v>
      </c>
      <c r="B30" s="29" t="s">
        <v>24</v>
      </c>
      <c r="C30" s="19">
        <f>2618030263+8802928601</f>
        <v>11420958864</v>
      </c>
      <c r="D30" s="19">
        <v>11420958864</v>
      </c>
      <c r="E30" s="38">
        <f t="shared" ref="E30:E33" si="1">D30/C30*100%</f>
        <v>1</v>
      </c>
      <c r="F30" s="12"/>
    </row>
    <row r="31" spans="1:6" ht="20.100000000000001" customHeight="1" x14ac:dyDescent="0.25">
      <c r="A31" s="9">
        <v>2.2000000000000002</v>
      </c>
      <c r="B31" s="29" t="s">
        <v>25</v>
      </c>
      <c r="C31" s="19">
        <f>240035383+2288987367</f>
        <v>2529022750</v>
      </c>
      <c r="D31" s="19">
        <v>2529022750</v>
      </c>
      <c r="E31" s="38">
        <f t="shared" si="1"/>
        <v>1</v>
      </c>
    </row>
    <row r="32" spans="1:6" ht="20.100000000000001" customHeight="1" x14ac:dyDescent="0.25">
      <c r="A32" s="9">
        <v>2.2999999999999998</v>
      </c>
      <c r="B32" s="29" t="s">
        <v>26</v>
      </c>
      <c r="C32" s="19">
        <f>1694589195+240557168+427104837+30493467</f>
        <v>2392744667</v>
      </c>
      <c r="D32" s="19">
        <v>2392744667</v>
      </c>
      <c r="E32" s="38">
        <f t="shared" si="1"/>
        <v>1</v>
      </c>
      <c r="F32" s="11"/>
    </row>
    <row r="33" spans="1:6" ht="20.100000000000001" customHeight="1" x14ac:dyDescent="0.25">
      <c r="A33" s="9">
        <v>2.4</v>
      </c>
      <c r="B33" s="29" t="s">
        <v>28</v>
      </c>
      <c r="C33" s="19">
        <v>167262970</v>
      </c>
      <c r="D33" s="19">
        <f>C33</f>
        <v>167262970</v>
      </c>
      <c r="E33" s="38">
        <f t="shared" si="1"/>
        <v>1</v>
      </c>
      <c r="F33" s="11"/>
    </row>
    <row r="34" spans="1:6" s="7" customFormat="1" ht="31.5" x14ac:dyDescent="0.25">
      <c r="A34" s="8" t="s">
        <v>29</v>
      </c>
      <c r="B34" s="31" t="s">
        <v>37</v>
      </c>
      <c r="C34" s="18">
        <f>C13-C23</f>
        <v>3857273719</v>
      </c>
      <c r="D34" s="18">
        <f>D13-D23</f>
        <v>2379846330</v>
      </c>
      <c r="E34" s="36"/>
      <c r="F34" s="21">
        <f>2379846330-D34</f>
        <v>0</v>
      </c>
    </row>
    <row r="35" spans="1:6" x14ac:dyDescent="0.25">
      <c r="A35" s="9"/>
      <c r="B35" s="29"/>
      <c r="C35" s="19"/>
      <c r="D35" s="19"/>
      <c r="E35" s="37"/>
      <c r="F35" s="12"/>
    </row>
    <row r="36" spans="1:6" x14ac:dyDescent="0.25">
      <c r="A36" s="9"/>
      <c r="B36" s="29"/>
      <c r="C36" s="19"/>
      <c r="D36" s="19"/>
      <c r="E36" s="37"/>
      <c r="F36" s="12"/>
    </row>
    <row r="37" spans="1:6" x14ac:dyDescent="0.25">
      <c r="A37" s="10"/>
      <c r="B37" s="30"/>
      <c r="C37" s="20"/>
      <c r="D37" s="20"/>
      <c r="E37" s="39"/>
    </row>
  </sheetData>
  <mergeCells count="6">
    <mergeCell ref="A9:E9"/>
    <mergeCell ref="A4:E4"/>
    <mergeCell ref="A5:E5"/>
    <mergeCell ref="A6:E6"/>
    <mergeCell ref="A7:E7"/>
    <mergeCell ref="A8:E8"/>
  </mergeCells>
  <pageMargins left="0" right="0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2026-07-15T07:24:27Z</dcterms:created>
  <dcterms:modified xsi:type="dcterms:W3CDTF">2026-07-16T02:45:42Z</dcterms:modified>
</cp:coreProperties>
</file>